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lukito\Documents\! Wisconsin Madison\3 Year\JOURN 345\Media Buying\"/>
    </mc:Choice>
  </mc:AlternateContent>
  <bookViews>
    <workbookView xWindow="0" yWindow="0" windowWidth="28800" windowHeight="13290" tabRatio="500" xr2:uid="{00000000-000D-0000-FFFF-FFFF00000000}"/>
  </bookViews>
  <sheets>
    <sheet name="Sheet1" sheetId="1" r:id="rId1"/>
  </sheets>
  <calcPr calcId="171027"/>
  <fileRecoveryPr autoRecover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2" i="1" l="1"/>
  <c r="E34" i="1"/>
  <c r="E35" i="1"/>
  <c r="E38" i="1"/>
  <c r="E41" i="1"/>
  <c r="E44" i="1"/>
  <c r="B66" i="1"/>
  <c r="C3" i="1"/>
  <c r="E3" i="1"/>
  <c r="D60" i="1"/>
  <c r="D49" i="1"/>
  <c r="B67" i="1"/>
  <c r="D50" i="1"/>
  <c r="B68" i="1"/>
  <c r="D51" i="1"/>
  <c r="B69" i="1"/>
  <c r="D54" i="1"/>
  <c r="B70" i="1"/>
  <c r="D55" i="1"/>
  <c r="B71" i="1"/>
  <c r="D56" i="1"/>
  <c r="B72" i="1"/>
  <c r="D52" i="1"/>
  <c r="B73" i="1"/>
  <c r="D53" i="1"/>
  <c r="B74" i="1"/>
  <c r="D57" i="1"/>
  <c r="B75" i="1"/>
  <c r="D58" i="1"/>
  <c r="B76" i="1"/>
  <c r="B78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8" i="1"/>
  <c r="C59" i="1"/>
  <c r="E40" i="1"/>
  <c r="E39" i="1"/>
  <c r="E37" i="1"/>
  <c r="E36" i="1"/>
  <c r="D23" i="1"/>
  <c r="D10" i="1"/>
  <c r="D7" i="1"/>
  <c r="D8" i="1"/>
  <c r="D9" i="1"/>
  <c r="D11" i="1"/>
  <c r="D13" i="1"/>
  <c r="B3" i="1"/>
  <c r="D18" i="1"/>
  <c r="D19" i="1"/>
  <c r="D20" i="1"/>
  <c r="D21" i="1"/>
  <c r="D22" i="1"/>
  <c r="D24" i="1"/>
  <c r="D26" i="1"/>
  <c r="E31" i="1"/>
  <c r="E33" i="1"/>
  <c r="E42" i="1"/>
  <c r="E52" i="1"/>
  <c r="B65" i="1"/>
  <c r="B64" i="1"/>
  <c r="A69" i="1"/>
  <c r="E49" i="1"/>
  <c r="E50" i="1"/>
  <c r="E51" i="1"/>
  <c r="E53" i="1"/>
  <c r="E54" i="1"/>
  <c r="E55" i="1"/>
  <c r="E56" i="1"/>
  <c r="E57" i="1"/>
  <c r="E58" i="1"/>
  <c r="E59" i="1"/>
  <c r="A76" i="1"/>
  <c r="A75" i="1"/>
  <c r="A72" i="1"/>
  <c r="A71" i="1"/>
  <c r="A70" i="1"/>
  <c r="A74" i="1"/>
  <c r="A73" i="1"/>
  <c r="A68" i="1"/>
  <c r="A6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jlukito</author>
  </authors>
  <commentList>
    <comment ref="B78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jlukito:</t>
        </r>
        <r>
          <rPr>
            <sz val="9"/>
            <color indexed="81"/>
            <rFont val="Tahoma"/>
            <family val="2"/>
          </rPr>
          <t xml:space="preserve">
Must equal total budget</t>
        </r>
      </text>
    </comment>
  </commentList>
</comments>
</file>

<file path=xl/sharedStrings.xml><?xml version="1.0" encoding="utf-8"?>
<sst xmlns="http://schemas.openxmlformats.org/spreadsheetml/2006/main" count="104" uniqueCount="89">
  <si>
    <t>NOTES</t>
    <phoneticPr fontId="3" type="noConversion"/>
  </si>
  <si>
    <t>Network Television Primetime</t>
    <phoneticPr fontId="3" type="noConversion"/>
  </si>
  <si>
    <t>Spot Television Primetime</t>
    <phoneticPr fontId="3" type="noConversion"/>
  </si>
  <si>
    <t>% ALLOCATION</t>
    <phoneticPr fontId="3" type="noConversion"/>
  </si>
  <si>
    <t>MEDIA CATEGORIES</t>
    <phoneticPr fontId="3" type="noConversion"/>
  </si>
  <si>
    <t>Remainder</t>
    <phoneticPr fontId="3" type="noConversion"/>
  </si>
  <si>
    <t>SUM TOTAL</t>
    <phoneticPr fontId="3" type="noConversion"/>
  </si>
  <si>
    <t>Total Budget</t>
    <phoneticPr fontId="3" type="noConversion"/>
  </si>
  <si>
    <t>GRPS</t>
    <phoneticPr fontId="3" type="noConversion"/>
  </si>
  <si>
    <t>Cable Television Primetime</t>
    <phoneticPr fontId="3" type="noConversion"/>
  </si>
  <si>
    <t>Network Television Late Night</t>
    <phoneticPr fontId="3" type="noConversion"/>
  </si>
  <si>
    <t>National Radio Morning Drive</t>
    <phoneticPr fontId="3" type="noConversion"/>
  </si>
  <si>
    <t>National Radio Evening Drive</t>
    <phoneticPr fontId="3" type="noConversion"/>
  </si>
  <si>
    <t>Spot Cable Television Primetime</t>
    <phoneticPr fontId="3" type="noConversion"/>
  </si>
  <si>
    <t>Spot Television Late Night</t>
    <phoneticPr fontId="3" type="noConversion"/>
  </si>
  <si>
    <t>UNIT ALLOC.</t>
  </si>
  <si>
    <t>National Men's Magazines</t>
  </si>
  <si>
    <t>National Women's Magazines</t>
  </si>
  <si>
    <t>Must = 100%</t>
  </si>
  <si>
    <t>Contingency</t>
  </si>
  <si>
    <t>COST PER UNIT</t>
  </si>
  <si>
    <t>TOTAL MEDIA SPENDING</t>
  </si>
  <si>
    <t>Impact Media Spending</t>
  </si>
  <si>
    <t xml:space="preserve">IMPACT MEDIA </t>
  </si>
  <si>
    <t>Total Spending</t>
  </si>
  <si>
    <t>$ ALLOCATION</t>
  </si>
  <si>
    <t>% ALLOCATION</t>
  </si>
  <si>
    <t>Media Planning Spreadsheet</t>
  </si>
  <si>
    <t>IMPRESSIONS</t>
  </si>
  <si>
    <t>CPM</t>
  </si>
  <si>
    <t>DIGITAL MEDIA - Fixed Cost</t>
  </si>
  <si>
    <t>Fixed Digital Media Spending</t>
  </si>
  <si>
    <t>CPM Digital Media Spending</t>
  </si>
  <si>
    <t>Impact Total</t>
  </si>
  <si>
    <t>Digital Total</t>
  </si>
  <si>
    <t>DIGITAL MEDIA - CPM Cost</t>
  </si>
  <si>
    <t>CPP TOTAL</t>
  </si>
  <si>
    <t>Notes</t>
  </si>
  <si>
    <t>Note: Use this GRPS calculation for flowchart</t>
  </si>
  <si>
    <r>
      <t>TRADITIONAL MEDIA (</t>
    </r>
    <r>
      <rPr>
        <b/>
        <u/>
        <sz val="12"/>
        <color rgb="FF00B050"/>
        <rFont val="Verdana"/>
        <family val="2"/>
      </rPr>
      <t>Television</t>
    </r>
    <r>
      <rPr>
        <b/>
        <u/>
        <sz val="12"/>
        <rFont val="Verdana"/>
        <family val="2"/>
      </rPr>
      <t xml:space="preserve">, </t>
    </r>
    <r>
      <rPr>
        <b/>
        <u/>
        <sz val="12"/>
        <color theme="9" tint="-0.249977111117893"/>
        <rFont val="Verdana"/>
        <family val="2"/>
      </rPr>
      <t>Radio</t>
    </r>
    <r>
      <rPr>
        <b/>
        <u/>
        <sz val="12"/>
        <rFont val="Verdana"/>
        <family val="2"/>
      </rPr>
      <t xml:space="preserve">, </t>
    </r>
    <r>
      <rPr>
        <b/>
        <u/>
        <sz val="12"/>
        <color rgb="FF7030A0"/>
        <rFont val="Verdana"/>
        <family val="2"/>
      </rPr>
      <t>Print</t>
    </r>
    <r>
      <rPr>
        <b/>
        <u/>
        <sz val="12"/>
        <rFont val="Verdana"/>
        <family val="2"/>
      </rPr>
      <t>)</t>
    </r>
  </si>
  <si>
    <t>Academy Awards Spot</t>
  </si>
  <si>
    <t>Winter Olympics Spot</t>
  </si>
  <si>
    <t>Major sports events must be bought in 25 GRP increment</t>
  </si>
  <si>
    <t>Academy Awards must be bought in 25 GRP increment</t>
  </si>
  <si>
    <t>NHL Hockey Game</t>
  </si>
  <si>
    <t>Minor sports events must be bought in 25 GRP increment</t>
  </si>
  <si>
    <t>Billboard</t>
  </si>
  <si>
    <t>Google SEM</t>
  </si>
  <si>
    <t>10 keywords per month</t>
  </si>
  <si>
    <t>SEO</t>
  </si>
  <si>
    <t>Twitter Promoted Trend</t>
  </si>
  <si>
    <t>ESPN Homepage takeover on 2/1/2016</t>
  </si>
  <si>
    <t>Superbowl</t>
  </si>
  <si>
    <t>Superbowl must be purchased on 50 GRP increment</t>
  </si>
  <si>
    <t>SEO flat cost for 1 year</t>
  </si>
  <si>
    <t>#DewItUp (once in February, once in June)</t>
  </si>
  <si>
    <t>BuzzFeed Sponsored Article</t>
  </si>
  <si>
    <t>"What kind of Dew is for you?" article from Feb to June</t>
  </si>
  <si>
    <t>Snapchat Filter</t>
  </si>
  <si>
    <t>ESPN Homepage Takeover</t>
  </si>
  <si>
    <t>IGN Homepage Takeover</t>
  </si>
  <si>
    <t>IGN Homepage takeover on 6/1/2016</t>
  </si>
  <si>
    <t>One-week filter (Superbowl week)</t>
  </si>
  <si>
    <t>Reddit Banner Ad</t>
  </si>
  <si>
    <t>Gamestop Banner Ad</t>
  </si>
  <si>
    <t>3 billboard markets for 4 months (in Kentucky and Carolinas)</t>
  </si>
  <si>
    <t>eHarmony Banner ad</t>
  </si>
  <si>
    <t>Targeted banner ad for 12 months</t>
  </si>
  <si>
    <t>Untargetd banner ad for 12 months</t>
  </si>
  <si>
    <t>Targeted banner ad for 1 month (February)</t>
  </si>
  <si>
    <t>Facebook Banner Ad</t>
  </si>
  <si>
    <t>Facebook Mobile Ad</t>
  </si>
  <si>
    <t>Facebook Mobile Banner Ad</t>
  </si>
  <si>
    <t>Pandora Audio Ad</t>
  </si>
  <si>
    <t>Pandora Audio Ad for 6 months</t>
  </si>
  <si>
    <t>In-stream video ad for 4 months</t>
  </si>
  <si>
    <t>2 targeted ads for 12 months</t>
  </si>
  <si>
    <t>Youtube in-stream Ad</t>
  </si>
  <si>
    <t>ESPN Interstitial Ad</t>
  </si>
  <si>
    <t>Mobile Ad for 3 month (June-August)</t>
  </si>
  <si>
    <t>Hearthstone (Game) Ad</t>
  </si>
  <si>
    <t>Candy Crush (Game) Ad</t>
  </si>
  <si>
    <t>Minecraft (Game) Ad</t>
  </si>
  <si>
    <t>Local News Banner Ad</t>
  </si>
  <si>
    <t>Video mobile ad for 12 months</t>
  </si>
  <si>
    <t>Video mobile ad for 2 months (Feb-March)</t>
  </si>
  <si>
    <t>Video mobile ad for 9 months (not summer)</t>
  </si>
  <si>
    <t>2 ads for local newspapers (in Kentucky and N. Carolina)</t>
  </si>
  <si>
    <t>~10,000,000 Mountain Dew drinkers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</si>
</sst>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&quot;$&quot;#,##0"/>
  </numFmts>
  <fonts count="27" x14ac:knownFonts="1">
    <font>
      <sz val="10"/>
      <name val="Verdana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b/>
      <u/>
      <sz val="10"/>
      <name val="Verdana"/>
      <family val="2"/>
    </font>
    <font>
      <u/>
      <sz val="10"/>
      <color theme="10"/>
      <name val="Verdana"/>
      <family val="2"/>
    </font>
    <font>
      <u/>
      <sz val="10"/>
      <color theme="11"/>
      <name val="Verdana"/>
      <family val="2"/>
    </font>
    <font>
      <i/>
      <sz val="10"/>
      <name val="Verdana"/>
      <family val="2"/>
    </font>
    <font>
      <b/>
      <sz val="10"/>
      <color theme="5" tint="-0.249977111117893"/>
      <name val="Verdana"/>
      <family val="2"/>
    </font>
    <font>
      <b/>
      <sz val="10"/>
      <color rgb="FF0070C0"/>
      <name val="Verdana"/>
      <family val="2"/>
    </font>
    <font>
      <b/>
      <sz val="10"/>
      <color rgb="FF00B050"/>
      <name val="Verdana"/>
      <family val="2"/>
    </font>
    <font>
      <b/>
      <sz val="10"/>
      <color theme="9" tint="-0.249977111117893"/>
      <name val="Verdana"/>
      <family val="2"/>
    </font>
    <font>
      <sz val="10"/>
      <color rgb="FF00B050"/>
      <name val="Verdana"/>
      <family val="2"/>
    </font>
    <font>
      <b/>
      <sz val="10"/>
      <color rgb="FF7030A0"/>
      <name val="Verdana"/>
      <family val="2"/>
    </font>
    <font>
      <b/>
      <u/>
      <sz val="20"/>
      <name val="Verdana"/>
      <family val="2"/>
    </font>
    <font>
      <b/>
      <u/>
      <sz val="12"/>
      <color rgb="FFC00000"/>
      <name val="Verdana"/>
      <family val="2"/>
    </font>
    <font>
      <b/>
      <u/>
      <sz val="12"/>
      <name val="Verdana"/>
      <family val="2"/>
    </font>
    <font>
      <b/>
      <u/>
      <sz val="12"/>
      <color rgb="FF0070C0"/>
      <name val="Verdana"/>
      <family val="2"/>
    </font>
    <font>
      <b/>
      <u/>
      <sz val="12"/>
      <color rgb="FF002060"/>
      <name val="Verdana"/>
      <family val="2"/>
    </font>
    <font>
      <b/>
      <u/>
      <sz val="12"/>
      <color rgb="FF0519AF"/>
      <name val="Verdana"/>
      <family val="2"/>
    </font>
    <font>
      <b/>
      <sz val="10"/>
      <color rgb="FF0519AF"/>
      <name val="Verdana"/>
      <family val="2"/>
    </font>
    <font>
      <b/>
      <i/>
      <sz val="10"/>
      <name val="Verdan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12"/>
      <color rgb="FF00B050"/>
      <name val="Verdana"/>
      <family val="2"/>
    </font>
    <font>
      <b/>
      <u/>
      <sz val="12"/>
      <color theme="9" tint="-0.249977111117893"/>
      <name val="Verdana"/>
      <family val="2"/>
    </font>
    <font>
      <b/>
      <u/>
      <sz val="12"/>
      <color rgb="FF7030A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ck">
        <color indexed="22"/>
      </left>
      <right/>
      <top/>
      <bottom style="thick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 style="thick">
        <color indexed="22"/>
      </right>
      <top/>
      <bottom style="thick">
        <color indexed="22"/>
      </bottom>
      <diagonal/>
    </border>
    <border>
      <left/>
      <right style="thick">
        <color indexed="22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C00000"/>
      </left>
      <right/>
      <top style="medium">
        <color rgb="FFC00000"/>
      </top>
      <bottom/>
      <diagonal/>
    </border>
    <border>
      <left/>
      <right/>
      <top style="medium">
        <color rgb="FFC00000"/>
      </top>
      <bottom/>
      <diagonal/>
    </border>
    <border>
      <left/>
      <right style="medium">
        <color rgb="FFC00000"/>
      </right>
      <top style="medium">
        <color rgb="FFC00000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2060"/>
      </bottom>
      <diagonal/>
    </border>
    <border>
      <left/>
      <right style="medium">
        <color auto="1"/>
      </right>
      <top style="medium">
        <color auto="1"/>
      </top>
      <bottom style="medium">
        <color rgb="FF002060"/>
      </bottom>
      <diagonal/>
    </border>
    <border>
      <left style="medium">
        <color auto="1"/>
      </left>
      <right/>
      <top style="medium">
        <color auto="1"/>
      </top>
      <bottom style="medium">
        <color rgb="FF00206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22"/>
      </bottom>
      <diagonal/>
    </border>
    <border>
      <left style="medium">
        <color rgb="FF0519AF"/>
      </left>
      <right/>
      <top style="medium">
        <color rgb="FF0519AF"/>
      </top>
      <bottom/>
      <diagonal/>
    </border>
    <border>
      <left/>
      <right/>
      <top style="medium">
        <color rgb="FF0519AF"/>
      </top>
      <bottom/>
      <diagonal/>
    </border>
    <border>
      <left/>
      <right style="medium">
        <color rgb="FF0519AF"/>
      </right>
      <top style="medium">
        <color rgb="FF0519AF"/>
      </top>
      <bottom/>
      <diagonal/>
    </border>
    <border>
      <left style="medium">
        <color indexed="64"/>
      </left>
      <right style="medium">
        <color rgb="FF002060"/>
      </right>
      <top style="medium">
        <color indexed="64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indexed="64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medium">
        <color auto="1"/>
      </right>
      <top style="thin">
        <color indexed="22"/>
      </top>
      <bottom style="dashDot">
        <color indexed="64"/>
      </bottom>
      <diagonal/>
    </border>
    <border>
      <left style="thick">
        <color indexed="22"/>
      </left>
      <right/>
      <top style="dashDot">
        <color indexed="64"/>
      </top>
      <bottom/>
      <diagonal/>
    </border>
    <border>
      <left style="medium">
        <color indexed="64"/>
      </left>
      <right style="medium">
        <color auto="1"/>
      </right>
      <top/>
      <bottom/>
      <diagonal/>
    </border>
    <border>
      <left style="medium">
        <color indexed="64"/>
      </left>
      <right/>
      <top style="dashDot">
        <color indexed="64"/>
      </top>
      <bottom/>
      <diagonal/>
    </border>
    <border>
      <left style="medium">
        <color indexed="64"/>
      </left>
      <right/>
      <top style="medium">
        <color rgb="FF0070C0"/>
      </top>
      <bottom style="medium">
        <color indexed="64"/>
      </bottom>
      <diagonal/>
    </border>
    <border>
      <left/>
      <right style="medium">
        <color indexed="64"/>
      </right>
      <top style="medium">
        <color rgb="FF0070C0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3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55">
    <xf numFmtId="0" fontId="0" fillId="0" borderId="0" xfId="0"/>
    <xf numFmtId="0" fontId="2" fillId="0" borderId="0" xfId="0" applyFont="1"/>
    <xf numFmtId="4" fontId="2" fillId="0" borderId="0" xfId="0" applyNumberFormat="1" applyFont="1" applyAlignment="1">
      <alignment horizontal="center"/>
    </xf>
    <xf numFmtId="4" fontId="2" fillId="0" borderId="0" xfId="0" applyNumberFormat="1" applyFont="1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2" xfId="0" applyBorder="1"/>
    <xf numFmtId="165" fontId="2" fillId="0" borderId="0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165" fontId="0" fillId="0" borderId="0" xfId="0" applyNumberFormat="1" applyBorder="1"/>
    <xf numFmtId="164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shrinkToFit="1"/>
    </xf>
    <xf numFmtId="0" fontId="0" fillId="0" borderId="4" xfId="0" applyBorder="1" applyAlignment="1">
      <alignment shrinkToFit="1"/>
    </xf>
    <xf numFmtId="4" fontId="1" fillId="0" borderId="0" xfId="0" applyNumberFormat="1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/>
    <xf numFmtId="3" fontId="0" fillId="0" borderId="5" xfId="0" applyNumberFormat="1" applyBorder="1" applyAlignment="1">
      <alignment horizontal="center"/>
    </xf>
    <xf numFmtId="165" fontId="0" fillId="0" borderId="6" xfId="0" applyNumberFormat="1" applyBorder="1" applyAlignment="1">
      <alignment horizontal="right"/>
    </xf>
    <xf numFmtId="164" fontId="2" fillId="0" borderId="5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4" fontId="0" fillId="0" borderId="0" xfId="0" applyNumberFormat="1"/>
    <xf numFmtId="9" fontId="4" fillId="0" borderId="0" xfId="0" applyNumberFormat="1" applyFont="1" applyAlignment="1">
      <alignment horizontal="center"/>
    </xf>
    <xf numFmtId="164" fontId="0" fillId="0" borderId="0" xfId="0" applyNumberFormat="1"/>
    <xf numFmtId="4" fontId="1" fillId="0" borderId="0" xfId="0" applyNumberFormat="1" applyFont="1" applyAlignment="1">
      <alignment horizontal="center"/>
    </xf>
    <xf numFmtId="0" fontId="1" fillId="0" borderId="0" xfId="0" applyFont="1"/>
    <xf numFmtId="0" fontId="0" fillId="0" borderId="2" xfId="0" applyBorder="1" applyAlignment="1"/>
    <xf numFmtId="0" fontId="0" fillId="0" borderId="3" xfId="0" applyBorder="1" applyAlignment="1"/>
    <xf numFmtId="4" fontId="2" fillId="0" borderId="0" xfId="0" applyNumberFormat="1" applyFont="1" applyBorder="1"/>
    <xf numFmtId="9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5" fontId="1" fillId="0" borderId="0" xfId="0" applyNumberFormat="1" applyFont="1"/>
    <xf numFmtId="3" fontId="8" fillId="0" borderId="0" xfId="0" applyNumberFormat="1" applyFont="1"/>
    <xf numFmtId="165" fontId="8" fillId="0" borderId="0" xfId="0" applyNumberFormat="1" applyFont="1"/>
    <xf numFmtId="10" fontId="8" fillId="0" borderId="0" xfId="0" applyNumberFormat="1" applyFont="1"/>
    <xf numFmtId="3" fontId="9" fillId="0" borderId="0" xfId="0" applyNumberFormat="1" applyFont="1"/>
    <xf numFmtId="165" fontId="9" fillId="0" borderId="0" xfId="0" applyNumberFormat="1" applyFont="1"/>
    <xf numFmtId="10" fontId="9" fillId="0" borderId="0" xfId="0" applyNumberFormat="1" applyFont="1"/>
    <xf numFmtId="4" fontId="1" fillId="0" borderId="0" xfId="0" applyNumberFormat="1" applyFont="1"/>
    <xf numFmtId="4" fontId="10" fillId="0" borderId="0" xfId="0" applyNumberFormat="1" applyFont="1"/>
    <xf numFmtId="164" fontId="10" fillId="0" borderId="0" xfId="0" applyNumberFormat="1" applyFont="1"/>
    <xf numFmtId="10" fontId="10" fillId="0" borderId="0" xfId="0" applyNumberFormat="1" applyFont="1"/>
    <xf numFmtId="4" fontId="11" fillId="0" borderId="0" xfId="0" applyNumberFormat="1" applyFont="1"/>
    <xf numFmtId="164" fontId="11" fillId="0" borderId="0" xfId="0" applyNumberFormat="1" applyFont="1"/>
    <xf numFmtId="10" fontId="11" fillId="0" borderId="0" xfId="0" applyNumberFormat="1" applyFont="1"/>
    <xf numFmtId="0" fontId="12" fillId="0" borderId="0" xfId="0" applyFont="1"/>
    <xf numFmtId="4" fontId="13" fillId="0" borderId="0" xfId="0" applyNumberFormat="1" applyFont="1"/>
    <xf numFmtId="164" fontId="13" fillId="0" borderId="0" xfId="0" applyNumberFormat="1" applyFont="1"/>
    <xf numFmtId="10" fontId="13" fillId="0" borderId="0" xfId="0" applyNumberFormat="1" applyFont="1"/>
    <xf numFmtId="164" fontId="0" fillId="0" borderId="10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5" fontId="0" fillId="0" borderId="11" xfId="0" applyNumberFormat="1" applyBorder="1" applyAlignment="1">
      <alignment vertical="center"/>
    </xf>
    <xf numFmtId="164" fontId="0" fillId="0" borderId="12" xfId="0" applyNumberForma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4" fontId="1" fillId="0" borderId="14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/>
    </xf>
    <xf numFmtId="165" fontId="2" fillId="0" borderId="6" xfId="0" applyNumberFormat="1" applyFont="1" applyBorder="1" applyAlignment="1">
      <alignment horizontal="right"/>
    </xf>
    <xf numFmtId="4" fontId="1" fillId="0" borderId="8" xfId="0" applyNumberFormat="1" applyFont="1" applyBorder="1" applyAlignment="1">
      <alignment horizontal="center"/>
    </xf>
    <xf numFmtId="4" fontId="7" fillId="0" borderId="20" xfId="0" applyNumberFormat="1" applyFont="1" applyBorder="1" applyAlignment="1">
      <alignment horizontal="center"/>
    </xf>
    <xf numFmtId="3" fontId="2" fillId="0" borderId="21" xfId="0" applyNumberFormat="1" applyFont="1" applyBorder="1" applyAlignment="1">
      <alignment horizontal="center"/>
    </xf>
    <xf numFmtId="165" fontId="2" fillId="0" borderId="21" xfId="0" applyNumberFormat="1" applyFont="1" applyBorder="1" applyAlignment="1">
      <alignment horizontal="center"/>
    </xf>
    <xf numFmtId="165" fontId="2" fillId="0" borderId="12" xfId="0" applyNumberFormat="1" applyFont="1" applyBorder="1" applyAlignment="1">
      <alignment horizontal="right"/>
    </xf>
    <xf numFmtId="4" fontId="1" fillId="0" borderId="7" xfId="0" applyNumberFormat="1" applyFont="1" applyBorder="1" applyAlignment="1">
      <alignment horizontal="center"/>
    </xf>
    <xf numFmtId="4" fontId="1" fillId="0" borderId="6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4" fontId="1" fillId="0" borderId="21" xfId="0" applyNumberFormat="1" applyFon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3" fontId="0" fillId="0" borderId="27" xfId="0" applyNumberFormat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3" fontId="0" fillId="0" borderId="28" xfId="0" applyNumberFormat="1" applyBorder="1" applyAlignment="1">
      <alignment horizontal="center"/>
    </xf>
    <xf numFmtId="165" fontId="0" fillId="0" borderId="28" xfId="0" applyNumberFormat="1" applyBorder="1" applyAlignment="1">
      <alignment horizontal="right"/>
    </xf>
    <xf numFmtId="3" fontId="20" fillId="0" borderId="0" xfId="0" applyNumberFormat="1" applyFont="1"/>
    <xf numFmtId="165" fontId="20" fillId="0" borderId="0" xfId="0" applyNumberFormat="1" applyFont="1"/>
    <xf numFmtId="10" fontId="20" fillId="0" borderId="0" xfId="0" applyNumberFormat="1" applyFont="1"/>
    <xf numFmtId="4" fontId="1" fillId="0" borderId="20" xfId="0" applyNumberFormat="1" applyFont="1" applyBorder="1" applyAlignment="1">
      <alignment horizontal="center"/>
    </xf>
    <xf numFmtId="4" fontId="1" fillId="0" borderId="10" xfId="0" applyNumberFormat="1" applyFont="1" applyBorder="1" applyAlignment="1">
      <alignment horizontal="center"/>
    </xf>
    <xf numFmtId="4" fontId="2" fillId="0" borderId="11" xfId="0" applyNumberFormat="1" applyFont="1" applyBorder="1"/>
    <xf numFmtId="9" fontId="2" fillId="0" borderId="11" xfId="0" applyNumberFormat="1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0" fillId="0" borderId="12" xfId="0" applyBorder="1"/>
    <xf numFmtId="4" fontId="1" fillId="0" borderId="35" xfId="0" applyNumberFormat="1" applyFont="1" applyBorder="1" applyAlignment="1">
      <alignment horizontal="center"/>
    </xf>
    <xf numFmtId="4" fontId="1" fillId="0" borderId="36" xfId="0" applyNumberFormat="1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4" fontId="7" fillId="0" borderId="31" xfId="0" applyNumberFormat="1" applyFont="1" applyBorder="1" applyAlignment="1">
      <alignment horizontal="center"/>
    </xf>
    <xf numFmtId="0" fontId="0" fillId="0" borderId="30" xfId="0" applyBorder="1" applyAlignment="1">
      <alignment shrinkToFit="1"/>
    </xf>
    <xf numFmtId="0" fontId="0" fillId="0" borderId="11" xfId="0" applyBorder="1"/>
    <xf numFmtId="165" fontId="0" fillId="0" borderId="11" xfId="0" applyNumberFormat="1" applyBorder="1"/>
    <xf numFmtId="4" fontId="7" fillId="0" borderId="39" xfId="0" applyNumberFormat="1" applyFont="1" applyBorder="1" applyAlignment="1">
      <alignment horizontal="center"/>
    </xf>
    <xf numFmtId="4" fontId="7" fillId="0" borderId="41" xfId="0" applyNumberFormat="1" applyFont="1" applyBorder="1" applyAlignment="1">
      <alignment horizontal="center"/>
    </xf>
    <xf numFmtId="4" fontId="1" fillId="0" borderId="40" xfId="0" applyNumberFormat="1" applyFont="1" applyBorder="1" applyAlignment="1">
      <alignment horizontal="center"/>
    </xf>
    <xf numFmtId="4" fontId="1" fillId="0" borderId="42" xfId="0" applyNumberFormat="1" applyFont="1" applyBorder="1" applyAlignment="1">
      <alignment horizontal="center"/>
    </xf>
    <xf numFmtId="165" fontId="1" fillId="0" borderId="11" xfId="0" applyNumberFormat="1" applyFont="1" applyBorder="1"/>
    <xf numFmtId="165" fontId="1" fillId="0" borderId="2" xfId="0" applyNumberFormat="1" applyFont="1" applyBorder="1"/>
    <xf numFmtId="4" fontId="1" fillId="0" borderId="5" xfId="0" applyNumberFormat="1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9" fontId="21" fillId="2" borderId="0" xfId="0" applyNumberFormat="1" applyFont="1" applyFill="1" applyBorder="1" applyAlignment="1">
      <alignment horizontal="center"/>
    </xf>
    <xf numFmtId="1" fontId="1" fillId="0" borderId="5" xfId="0" applyNumberFormat="1" applyFont="1" applyBorder="1" applyAlignment="1">
      <alignment horizontal="center" vertical="center"/>
    </xf>
    <xf numFmtId="9" fontId="2" fillId="2" borderId="5" xfId="0" applyNumberFormat="1" applyFont="1" applyFill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3" fontId="0" fillId="0" borderId="5" xfId="0" applyNumberFormat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right" vertical="center"/>
    </xf>
    <xf numFmtId="0" fontId="7" fillId="0" borderId="30" xfId="0" applyFont="1" applyBorder="1"/>
    <xf numFmtId="0" fontId="7" fillId="0" borderId="0" xfId="0" applyFont="1" applyAlignment="1">
      <alignment horizontal="center"/>
    </xf>
    <xf numFmtId="3" fontId="0" fillId="0" borderId="45" xfId="0" applyNumberFormat="1" applyBorder="1" applyAlignment="1">
      <alignment horizontal="center"/>
    </xf>
    <xf numFmtId="164" fontId="0" fillId="0" borderId="45" xfId="0" applyNumberForma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165" fontId="0" fillId="0" borderId="9" xfId="0" applyNumberFormat="1" applyBorder="1" applyAlignment="1">
      <alignment horizontal="right"/>
    </xf>
    <xf numFmtId="10" fontId="2" fillId="0" borderId="0" xfId="0" applyNumberFormat="1" applyFont="1" applyBorder="1" applyAlignment="1">
      <alignment horizontal="center"/>
    </xf>
    <xf numFmtId="10" fontId="0" fillId="0" borderId="0" xfId="0" applyNumberFormat="1"/>
    <xf numFmtId="4" fontId="16" fillId="0" borderId="7" xfId="0" applyNumberFormat="1" applyFont="1" applyBorder="1" applyAlignment="1">
      <alignment horizontal="center" vertical="center"/>
    </xf>
    <xf numFmtId="4" fontId="16" fillId="0" borderId="16" xfId="0" applyNumberFormat="1" applyFont="1" applyBorder="1" applyAlignment="1">
      <alignment horizontal="center" vertical="center"/>
    </xf>
    <xf numFmtId="4" fontId="16" fillId="0" borderId="6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shrinkToFit="1"/>
    </xf>
    <xf numFmtId="0" fontId="2" fillId="0" borderId="9" xfId="0" applyFont="1" applyBorder="1" applyAlignment="1">
      <alignment horizontal="center" shrinkToFit="1"/>
    </xf>
    <xf numFmtId="0" fontId="2" fillId="0" borderId="7" xfId="0" applyFont="1" applyBorder="1" applyAlignment="1">
      <alignment horizontal="center" shrinkToFit="1"/>
    </xf>
    <xf numFmtId="0" fontId="2" fillId="0" borderId="6" xfId="0" applyFont="1" applyBorder="1" applyAlignment="1">
      <alignment horizontal="center" shrinkToFit="1"/>
    </xf>
    <xf numFmtId="0" fontId="14" fillId="0" borderId="0" xfId="0" applyFont="1" applyAlignment="1">
      <alignment horizontal="center" vertical="center"/>
    </xf>
    <xf numFmtId="3" fontId="15" fillId="0" borderId="17" xfId="0" applyNumberFormat="1" applyFont="1" applyBorder="1" applyAlignment="1">
      <alignment horizontal="center" vertical="center"/>
    </xf>
    <xf numFmtId="3" fontId="15" fillId="0" borderId="18" xfId="0" applyNumberFormat="1" applyFont="1" applyBorder="1" applyAlignment="1">
      <alignment horizontal="center" vertical="center"/>
    </xf>
    <xf numFmtId="3" fontId="15" fillId="0" borderId="19" xfId="0" applyNumberFormat="1" applyFont="1" applyBorder="1" applyAlignment="1">
      <alignment horizontal="center" vertical="center"/>
    </xf>
    <xf numFmtId="3" fontId="17" fillId="0" borderId="24" xfId="0" applyNumberFormat="1" applyFont="1" applyBorder="1" applyAlignment="1">
      <alignment horizontal="center" vertical="center"/>
    </xf>
    <xf numFmtId="3" fontId="17" fillId="0" borderId="25" xfId="0" applyNumberFormat="1" applyFont="1" applyBorder="1" applyAlignment="1">
      <alignment horizontal="center" vertical="center"/>
    </xf>
    <xf numFmtId="3" fontId="17" fillId="0" borderId="26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11" xfId="0" applyBorder="1" applyAlignment="1"/>
    <xf numFmtId="0" fontId="0" fillId="0" borderId="12" xfId="0" applyBorder="1" applyAlignment="1"/>
    <xf numFmtId="0" fontId="2" fillId="0" borderId="11" xfId="0" applyFont="1" applyBorder="1" applyAlignment="1">
      <alignment horizontal="center" shrinkToFit="1"/>
    </xf>
    <xf numFmtId="0" fontId="2" fillId="0" borderId="12" xfId="0" applyFont="1" applyBorder="1" applyAlignment="1">
      <alignment horizontal="center" shrinkToFit="1"/>
    </xf>
    <xf numFmtId="0" fontId="2" fillId="0" borderId="16" xfId="0" applyFont="1" applyBorder="1" applyAlignment="1">
      <alignment horizontal="center" shrinkToFit="1"/>
    </xf>
    <xf numFmtId="0" fontId="1" fillId="0" borderId="43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0" fillId="0" borderId="6" xfId="0" applyBorder="1" applyAlignment="1">
      <alignment horizontal="center" shrinkToFit="1"/>
    </xf>
    <xf numFmtId="0" fontId="2" fillId="0" borderId="29" xfId="0" applyFont="1" applyBorder="1" applyAlignment="1">
      <alignment horizontal="center" vertical="center" shrinkToFit="1"/>
    </xf>
    <xf numFmtId="0" fontId="0" fillId="0" borderId="28" xfId="0" applyBorder="1" applyAlignment="1">
      <alignment horizontal="center" vertical="center" shrinkToFit="1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2" fillId="0" borderId="10" xfId="0" applyFont="1" applyBorder="1" applyAlignment="1">
      <alignment horizontal="center" shrinkToFit="1"/>
    </xf>
    <xf numFmtId="0" fontId="0" fillId="0" borderId="12" xfId="0" applyBorder="1" applyAlignment="1">
      <alignment horizontal="center" shrinkToFit="1"/>
    </xf>
    <xf numFmtId="3" fontId="19" fillId="0" borderId="32" xfId="0" applyNumberFormat="1" applyFont="1" applyBorder="1" applyAlignment="1">
      <alignment horizontal="center" vertical="center"/>
    </xf>
    <xf numFmtId="3" fontId="18" fillId="0" borderId="33" xfId="0" applyNumberFormat="1" applyFont="1" applyBorder="1" applyAlignment="1">
      <alignment horizontal="center" vertical="center"/>
    </xf>
    <xf numFmtId="3" fontId="18" fillId="0" borderId="34" xfId="0" applyNumberFormat="1" applyFont="1" applyBorder="1" applyAlignment="1">
      <alignment horizontal="center" vertical="center"/>
    </xf>
  </cellXfs>
  <cellStyles count="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Normal" xfId="0" builtinId="0"/>
  </cellStyles>
  <dxfs count="0"/>
  <tableStyles count="0" defaultTableStyle="TableStyleMedium9" defaultPivotStyle="PivotStyleMedium4"/>
  <colors>
    <mruColors>
      <color rgb="FF0519AF"/>
      <color rgb="FF0053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8-1B1F-4F90-B216-2425F3ED042A}"/>
              </c:ext>
            </c:extLst>
          </c:dPt>
          <c:dPt>
            <c:idx val="1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0-1B1F-4F90-B216-2425F3ED042A}"/>
              </c:ext>
            </c:extLst>
          </c:dPt>
          <c:dPt>
            <c:idx val="2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1B-1B1F-4F90-B216-2425F3ED042A}"/>
              </c:ext>
            </c:extLst>
          </c:dPt>
          <c:dPt>
            <c:idx val="3"/>
            <c:bubble3D val="0"/>
            <c:spPr>
              <a:solidFill>
                <a:srgbClr val="00B050"/>
              </a:solidFill>
            </c:spPr>
            <c:extLst>
              <c:ext xmlns:c16="http://schemas.microsoft.com/office/drawing/2014/chart" uri="{C3380CC4-5D6E-409C-BE32-E72D297353CC}">
                <c16:uniqueId val="{00000024-1B1F-4F90-B216-2425F3ED042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28-1B1F-4F90-B216-2425F3ED042A}"/>
              </c:ext>
            </c:extLst>
          </c:dPt>
          <c:dPt>
            <c:idx val="5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E-1B1F-4F90-B216-2425F3ED042A}"/>
              </c:ext>
            </c:extLst>
          </c:dPt>
          <c:dPt>
            <c:idx val="6"/>
            <c:bubble3D val="0"/>
            <c:spPr>
              <a:solidFill>
                <a:schemeClr val="accent3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1-1B1F-4F90-B216-2425F3ED042A}"/>
              </c:ext>
            </c:extLst>
          </c:dPt>
          <c:dPt>
            <c:idx val="7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8-1B1F-4F90-B216-2425F3ED042A}"/>
              </c:ext>
            </c:extLst>
          </c:dPt>
          <c:dPt>
            <c:idx val="8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47-1B1F-4F90-B216-2425F3ED042A}"/>
              </c:ext>
            </c:extLst>
          </c:dPt>
          <c:dPt>
            <c:idx val="9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5C-1B1F-4F90-B216-2425F3ED042A}"/>
              </c:ext>
            </c:extLst>
          </c:dPt>
          <c:dPt>
            <c:idx val="1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62-1B1F-4F90-B216-2425F3ED042A}"/>
              </c:ext>
            </c:extLst>
          </c:dPt>
          <c:dPt>
            <c:idx val="1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6B-1B1F-4F90-B216-2425F3ED042A}"/>
              </c:ext>
            </c:extLst>
          </c:dPt>
          <c:dPt>
            <c:idx val="12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72-1B1F-4F90-B216-2425F3ED042A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Sheet1!$A$64:$A$76</c:f>
              <c:strCache>
                <c:ptCount val="13"/>
                <c:pt idx="0">
                  <c:v>Impact Media Spending</c:v>
                </c:pt>
                <c:pt idx="1">
                  <c:v>Fixed Digital Media Spending</c:v>
                </c:pt>
                <c:pt idx="2">
                  <c:v>CPM Digital Media Spending</c:v>
                </c:pt>
                <c:pt idx="3">
                  <c:v>Cable Television Primetime</c:v>
                </c:pt>
                <c:pt idx="4">
                  <c:v>Network Television Primetime</c:v>
                </c:pt>
                <c:pt idx="5">
                  <c:v>Network Television Late Night</c:v>
                </c:pt>
                <c:pt idx="6">
                  <c:v>Spot Cable Television Primetime</c:v>
                </c:pt>
                <c:pt idx="7">
                  <c:v>Spot Television Primetime</c:v>
                </c:pt>
                <c:pt idx="8">
                  <c:v>Spot Television Late Night</c:v>
                </c:pt>
                <c:pt idx="9">
                  <c:v>National Radio Morning Drive</c:v>
                </c:pt>
                <c:pt idx="10">
                  <c:v>National Radio Evening Drive</c:v>
                </c:pt>
                <c:pt idx="11">
                  <c:v>National Men's Magazines</c:v>
                </c:pt>
                <c:pt idx="12">
                  <c:v>National Women's Magazines</c:v>
                </c:pt>
              </c:strCache>
            </c:strRef>
          </c:cat>
          <c:val>
            <c:numRef>
              <c:f>Sheet1!$B$64:$B$76</c:f>
              <c:numCache>
                <c:formatCode>"$"#,##0</c:formatCode>
                <c:ptCount val="13"/>
                <c:pt idx="0">
                  <c:v>5910455</c:v>
                </c:pt>
                <c:pt idx="1">
                  <c:v>4257000</c:v>
                </c:pt>
                <c:pt idx="2">
                  <c:v>8456000</c:v>
                </c:pt>
                <c:pt idx="3" formatCode="&quot;$&quot;#,##0.00">
                  <c:v>8456481.75</c:v>
                </c:pt>
                <c:pt idx="4" formatCode="&quot;$&quot;#,##0.00">
                  <c:v>5637654.5</c:v>
                </c:pt>
                <c:pt idx="5" formatCode="&quot;$&quot;#,##0.00">
                  <c:v>11275309</c:v>
                </c:pt>
                <c:pt idx="6" formatCode="&quot;$&quot;#,##0.00">
                  <c:v>14094136.25</c:v>
                </c:pt>
                <c:pt idx="7" formatCode="&quot;$&quot;#,##0.00">
                  <c:v>5637654.5</c:v>
                </c:pt>
                <c:pt idx="8" formatCode="&quot;$&quot;#,##0.00">
                  <c:v>5637654.5</c:v>
                </c:pt>
                <c:pt idx="9" formatCode="&quot;$&quot;#,##0.00">
                  <c:v>2818827.25</c:v>
                </c:pt>
                <c:pt idx="10" formatCode="&quot;$&quot;#,##0.00">
                  <c:v>2818827.25</c:v>
                </c:pt>
                <c:pt idx="11" formatCode="&quot;$&quot;#,##0.00">
                  <c:v>0</c:v>
                </c:pt>
                <c:pt idx="12" formatCode="&quot;$&quot;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D9-4899-B495-B6C5E979D230}"/>
            </c:ext>
          </c:extLst>
        </c:ser>
        <c:ser>
          <c:idx val="1"/>
          <c:order val="1"/>
          <c:cat>
            <c:strRef>
              <c:f>Sheet1!$A$64:$A$76</c:f>
              <c:strCache>
                <c:ptCount val="13"/>
                <c:pt idx="0">
                  <c:v>Impact Media Spending</c:v>
                </c:pt>
                <c:pt idx="1">
                  <c:v>Fixed Digital Media Spending</c:v>
                </c:pt>
                <c:pt idx="2">
                  <c:v>CPM Digital Media Spending</c:v>
                </c:pt>
                <c:pt idx="3">
                  <c:v>Cable Television Primetime</c:v>
                </c:pt>
                <c:pt idx="4">
                  <c:v>Network Television Primetime</c:v>
                </c:pt>
                <c:pt idx="5">
                  <c:v>Network Television Late Night</c:v>
                </c:pt>
                <c:pt idx="6">
                  <c:v>Spot Cable Television Primetime</c:v>
                </c:pt>
                <c:pt idx="7">
                  <c:v>Spot Television Primetime</c:v>
                </c:pt>
                <c:pt idx="8">
                  <c:v>Spot Television Late Night</c:v>
                </c:pt>
                <c:pt idx="9">
                  <c:v>National Radio Morning Drive</c:v>
                </c:pt>
                <c:pt idx="10">
                  <c:v>National Radio Evening Drive</c:v>
                </c:pt>
                <c:pt idx="11">
                  <c:v>National Men's Magazines</c:v>
                </c:pt>
                <c:pt idx="12">
                  <c:v>National Women's Magazines</c:v>
                </c:pt>
              </c:strCache>
            </c:strRef>
          </c:cat>
          <c:val>
            <c:numRef>
              <c:f>Sheet1!$C$64:$C$76</c:f>
              <c:numCache>
                <c:formatCode>0.00%</c:formatCode>
                <c:ptCount val="13"/>
                <c:pt idx="0">
                  <c:v>7.880606666666666E-2</c:v>
                </c:pt>
                <c:pt idx="1">
                  <c:v>5.6759999999999998E-2</c:v>
                </c:pt>
                <c:pt idx="2">
                  <c:v>0.11274666666666666</c:v>
                </c:pt>
                <c:pt idx="3">
                  <c:v>0.11275309</c:v>
                </c:pt>
                <c:pt idx="4">
                  <c:v>7.5168726666666671E-2</c:v>
                </c:pt>
                <c:pt idx="5">
                  <c:v>0.15033745333333334</c:v>
                </c:pt>
                <c:pt idx="6">
                  <c:v>0.18792181666666666</c:v>
                </c:pt>
                <c:pt idx="7">
                  <c:v>7.5168726666666671E-2</c:v>
                </c:pt>
                <c:pt idx="8">
                  <c:v>7.5168726666666671E-2</c:v>
                </c:pt>
                <c:pt idx="9">
                  <c:v>3.7584363333333336E-2</c:v>
                </c:pt>
                <c:pt idx="10">
                  <c:v>3.7584363333333336E-2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D9-4899-B495-B6C5E979D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625232</xdr:colOff>
      <xdr:row>63</xdr:row>
      <xdr:rowOff>977</xdr:rowOff>
    </xdr:from>
    <xdr:to>
      <xdr:col>10</xdr:col>
      <xdr:colOff>859692</xdr:colOff>
      <xdr:row>91</xdr:row>
      <xdr:rowOff>156309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5"/>
  <sheetViews>
    <sheetView tabSelected="1" zoomScaleNormal="100" workbookViewId="0">
      <selection activeCell="G2" sqref="G2"/>
    </sheetView>
  </sheetViews>
  <sheetFormatPr defaultColWidth="11" defaultRowHeight="18" customHeight="1" x14ac:dyDescent="0.2"/>
  <cols>
    <col min="1" max="1" width="29.125" customWidth="1"/>
    <col min="2" max="5" width="16" customWidth="1"/>
    <col min="6" max="6" width="38.875" customWidth="1"/>
  </cols>
  <sheetData>
    <row r="1" spans="1:8" ht="38.25" customHeight="1" thickBot="1" x14ac:dyDescent="0.25">
      <c r="A1" s="129" t="s">
        <v>27</v>
      </c>
      <c r="B1" s="129"/>
      <c r="C1" s="129"/>
      <c r="D1" s="129"/>
      <c r="E1" s="129"/>
      <c r="F1" s="129"/>
      <c r="G1" s="129"/>
      <c r="H1" s="129"/>
    </row>
    <row r="2" spans="1:8" ht="18" customHeight="1" x14ac:dyDescent="0.2">
      <c r="A2" s="57" t="s">
        <v>7</v>
      </c>
      <c r="B2" s="58" t="s">
        <v>33</v>
      </c>
      <c r="C2" s="60" t="s">
        <v>34</v>
      </c>
      <c r="D2" s="58" t="s">
        <v>19</v>
      </c>
      <c r="E2" s="59" t="s">
        <v>5</v>
      </c>
      <c r="F2" s="2"/>
      <c r="G2" s="1" t="s">
        <v>88</v>
      </c>
      <c r="H2" s="1"/>
    </row>
    <row r="3" spans="1:8" ht="18" customHeight="1" thickBot="1" x14ac:dyDescent="0.25">
      <c r="A3" s="53">
        <v>75000000</v>
      </c>
      <c r="B3" s="54">
        <f>D13</f>
        <v>5910455</v>
      </c>
      <c r="C3" s="55">
        <f>D26+E44</f>
        <v>12713000</v>
      </c>
      <c r="D3" s="54">
        <v>0</v>
      </c>
      <c r="E3" s="56">
        <f>A3-(D3+C3+B3)</f>
        <v>56376545</v>
      </c>
      <c r="F3" s="2"/>
    </row>
    <row r="4" spans="1:8" ht="18" customHeight="1" thickBot="1" x14ac:dyDescent="0.25">
      <c r="A4" s="6"/>
      <c r="B4" s="5"/>
      <c r="C4" s="4"/>
      <c r="E4" s="2"/>
    </row>
    <row r="5" spans="1:8" ht="24" customHeight="1" thickBot="1" x14ac:dyDescent="0.25">
      <c r="A5" s="130" t="s">
        <v>23</v>
      </c>
      <c r="B5" s="131"/>
      <c r="C5" s="131"/>
      <c r="D5" s="131"/>
      <c r="E5" s="131"/>
      <c r="F5" s="132"/>
      <c r="G5" s="17"/>
    </row>
    <row r="6" spans="1:8" ht="18" customHeight="1" thickBot="1" x14ac:dyDescent="0.25">
      <c r="A6" s="68" t="s">
        <v>4</v>
      </c>
      <c r="B6" s="68" t="s">
        <v>15</v>
      </c>
      <c r="C6" s="70" t="s">
        <v>20</v>
      </c>
      <c r="D6" s="69" t="s">
        <v>25</v>
      </c>
      <c r="E6" s="136" t="s">
        <v>0</v>
      </c>
      <c r="F6" s="137"/>
    </row>
    <row r="7" spans="1:8" ht="18" customHeight="1" thickBot="1" x14ac:dyDescent="0.25">
      <c r="A7" s="64" t="s">
        <v>40</v>
      </c>
      <c r="B7" s="65">
        <v>25</v>
      </c>
      <c r="C7" s="66">
        <v>39610</v>
      </c>
      <c r="D7" s="67">
        <f>C7*B7</f>
        <v>990250</v>
      </c>
      <c r="E7" s="140" t="s">
        <v>43</v>
      </c>
      <c r="F7" s="141"/>
    </row>
    <row r="8" spans="1:8" ht="18" customHeight="1" thickBot="1" x14ac:dyDescent="0.25">
      <c r="A8" s="64" t="s">
        <v>41</v>
      </c>
      <c r="B8" s="61">
        <v>25</v>
      </c>
      <c r="C8" s="22">
        <v>35674</v>
      </c>
      <c r="D8" s="62">
        <f t="shared" ref="D8:D11" si="0">C8*B8</f>
        <v>891850</v>
      </c>
      <c r="E8" s="142" t="s">
        <v>42</v>
      </c>
      <c r="F8" s="128"/>
    </row>
    <row r="9" spans="1:8" ht="18" customHeight="1" thickBot="1" x14ac:dyDescent="0.25">
      <c r="A9" s="64" t="s">
        <v>44</v>
      </c>
      <c r="B9" s="61">
        <v>21</v>
      </c>
      <c r="C9" s="22">
        <v>30455</v>
      </c>
      <c r="D9" s="62">
        <f t="shared" si="0"/>
        <v>639555</v>
      </c>
      <c r="E9" s="142" t="s">
        <v>45</v>
      </c>
      <c r="F9" s="128"/>
    </row>
    <row r="10" spans="1:8" ht="18" customHeight="1" thickBot="1" x14ac:dyDescent="0.25">
      <c r="A10" s="64" t="s">
        <v>52</v>
      </c>
      <c r="B10" s="61">
        <v>50</v>
      </c>
      <c r="C10" s="22">
        <v>59376</v>
      </c>
      <c r="D10" s="62">
        <f t="shared" si="0"/>
        <v>2968800</v>
      </c>
      <c r="E10" s="127" t="s">
        <v>53</v>
      </c>
      <c r="F10" s="128"/>
    </row>
    <row r="11" spans="1:8" ht="18" customHeight="1" thickBot="1" x14ac:dyDescent="0.25">
      <c r="A11" s="64" t="s">
        <v>46</v>
      </c>
      <c r="B11" s="61">
        <v>12</v>
      </c>
      <c r="C11" s="22">
        <v>35000</v>
      </c>
      <c r="D11" s="62">
        <f t="shared" si="0"/>
        <v>420000</v>
      </c>
      <c r="E11" s="142" t="s">
        <v>65</v>
      </c>
      <c r="F11" s="128"/>
    </row>
    <row r="12" spans="1:8" ht="18" customHeight="1" x14ac:dyDescent="0.2">
      <c r="A12" s="98"/>
      <c r="B12" s="8"/>
      <c r="C12" s="10"/>
      <c r="D12" s="11"/>
      <c r="E12" s="125"/>
      <c r="F12" s="126"/>
    </row>
    <row r="13" spans="1:8" ht="18" customHeight="1" thickBot="1" x14ac:dyDescent="0.25">
      <c r="A13" s="83" t="s">
        <v>6</v>
      </c>
      <c r="B13" s="93"/>
      <c r="C13" s="93"/>
      <c r="D13" s="99">
        <f>SUM(D7:D11)</f>
        <v>5910455</v>
      </c>
      <c r="E13" s="138"/>
      <c r="F13" s="139"/>
    </row>
    <row r="14" spans="1:8" ht="18" customHeight="1" x14ac:dyDescent="0.2">
      <c r="A14" s="16"/>
      <c r="B14" s="17"/>
      <c r="C14" s="17"/>
      <c r="D14" s="12"/>
      <c r="E14" s="18"/>
      <c r="F14" s="18"/>
    </row>
    <row r="15" spans="1:8" ht="18" customHeight="1" thickBot="1" x14ac:dyDescent="0.25"/>
    <row r="16" spans="1:8" s="4" customFormat="1" ht="24" customHeight="1" thickBot="1" x14ac:dyDescent="0.25">
      <c r="A16" s="133" t="s">
        <v>30</v>
      </c>
      <c r="B16" s="134"/>
      <c r="C16" s="134"/>
      <c r="D16" s="134"/>
      <c r="E16" s="134"/>
      <c r="F16" s="135"/>
    </row>
    <row r="17" spans="1:7" ht="18" customHeight="1" thickBot="1" x14ac:dyDescent="0.25">
      <c r="A17" s="71" t="s">
        <v>4</v>
      </c>
      <c r="B17" s="71" t="s">
        <v>15</v>
      </c>
      <c r="C17" s="71" t="s">
        <v>20</v>
      </c>
      <c r="D17" s="71" t="s">
        <v>25</v>
      </c>
      <c r="E17" s="143" t="s">
        <v>0</v>
      </c>
      <c r="F17" s="144"/>
    </row>
    <row r="18" spans="1:7" ht="18" customHeight="1" thickBot="1" x14ac:dyDescent="0.25">
      <c r="A18" s="115" t="s">
        <v>49</v>
      </c>
      <c r="B18" s="111">
        <v>1</v>
      </c>
      <c r="C18" s="112">
        <v>25000</v>
      </c>
      <c r="D18" s="113">
        <f>C18*B18</f>
        <v>25000</v>
      </c>
      <c r="E18" s="127" t="s">
        <v>54</v>
      </c>
      <c r="F18" s="145"/>
    </row>
    <row r="19" spans="1:7" ht="18" customHeight="1" thickBot="1" x14ac:dyDescent="0.25">
      <c r="A19" s="64" t="s">
        <v>47</v>
      </c>
      <c r="B19" s="111">
        <v>12</v>
      </c>
      <c r="C19" s="112">
        <v>1000</v>
      </c>
      <c r="D19" s="113">
        <f>C19*B19</f>
        <v>12000</v>
      </c>
      <c r="E19" s="127" t="s">
        <v>48</v>
      </c>
      <c r="F19" s="145"/>
    </row>
    <row r="20" spans="1:7" ht="18" customHeight="1" thickBot="1" x14ac:dyDescent="0.25">
      <c r="A20" s="64" t="s">
        <v>50</v>
      </c>
      <c r="B20" s="111">
        <v>2</v>
      </c>
      <c r="C20" s="112">
        <v>200000</v>
      </c>
      <c r="D20" s="113">
        <f>C20*B20</f>
        <v>400000</v>
      </c>
      <c r="E20" s="127" t="s">
        <v>55</v>
      </c>
      <c r="F20" s="145"/>
    </row>
    <row r="21" spans="1:7" ht="18" customHeight="1" thickBot="1" x14ac:dyDescent="0.25">
      <c r="A21" s="64" t="s">
        <v>60</v>
      </c>
      <c r="B21" s="111">
        <v>1</v>
      </c>
      <c r="C21" s="107">
        <v>40000</v>
      </c>
      <c r="D21" s="113">
        <f>C21*B21</f>
        <v>40000</v>
      </c>
      <c r="E21" s="127" t="s">
        <v>61</v>
      </c>
      <c r="F21" s="128"/>
    </row>
    <row r="22" spans="1:7" ht="18" customHeight="1" thickBot="1" x14ac:dyDescent="0.25">
      <c r="A22" s="64" t="s">
        <v>56</v>
      </c>
      <c r="B22" s="111">
        <v>12</v>
      </c>
      <c r="C22" s="107">
        <v>20000</v>
      </c>
      <c r="D22" s="113">
        <f t="shared" ref="D22:D24" si="1">C22*B22</f>
        <v>240000</v>
      </c>
      <c r="E22" s="127" t="s">
        <v>57</v>
      </c>
      <c r="F22" s="128"/>
    </row>
    <row r="23" spans="1:7" ht="18" customHeight="1" thickBot="1" x14ac:dyDescent="0.25">
      <c r="A23" s="64" t="s">
        <v>59</v>
      </c>
      <c r="B23" s="111">
        <v>1</v>
      </c>
      <c r="C23" s="112">
        <v>40000</v>
      </c>
      <c r="D23" s="113">
        <f>C23*B23</f>
        <v>40000</v>
      </c>
      <c r="E23" s="127" t="s">
        <v>51</v>
      </c>
      <c r="F23" s="128"/>
    </row>
    <row r="24" spans="1:7" ht="18" customHeight="1" thickBot="1" x14ac:dyDescent="0.25">
      <c r="A24" s="96" t="s">
        <v>58</v>
      </c>
      <c r="B24" s="111">
        <v>7</v>
      </c>
      <c r="C24" s="107">
        <v>500000</v>
      </c>
      <c r="D24" s="113">
        <f t="shared" si="1"/>
        <v>3500000</v>
      </c>
      <c r="E24" s="127" t="s">
        <v>62</v>
      </c>
      <c r="F24" s="128"/>
    </row>
    <row r="25" spans="1:7" ht="18" customHeight="1" x14ac:dyDescent="0.2">
      <c r="A25" s="97"/>
      <c r="B25" s="8"/>
      <c r="C25" s="10"/>
      <c r="D25" s="11"/>
      <c r="E25" s="14"/>
      <c r="F25" s="15"/>
    </row>
    <row r="26" spans="1:7" ht="18" customHeight="1" thickBot="1" x14ac:dyDescent="0.25">
      <c r="A26" s="9" t="s">
        <v>6</v>
      </c>
      <c r="B26" s="7"/>
      <c r="C26" s="7"/>
      <c r="D26" s="100">
        <f>SUM(D18:D24)</f>
        <v>4257000</v>
      </c>
      <c r="E26" s="28"/>
      <c r="F26" s="29"/>
    </row>
    <row r="27" spans="1:7" ht="18" customHeight="1" thickTop="1" x14ac:dyDescent="0.2">
      <c r="A27" s="16"/>
      <c r="B27" s="17"/>
      <c r="C27" s="17"/>
      <c r="D27" s="17"/>
      <c r="E27" s="12"/>
      <c r="F27" s="18"/>
      <c r="G27" s="18"/>
    </row>
    <row r="28" spans="1:7" ht="18" customHeight="1" thickBot="1" x14ac:dyDescent="0.25">
      <c r="A28" s="16"/>
      <c r="B28" s="17"/>
      <c r="C28" s="17"/>
      <c r="D28" s="17"/>
      <c r="E28" s="12"/>
      <c r="F28" s="18"/>
      <c r="G28" s="18"/>
    </row>
    <row r="29" spans="1:7" ht="24" customHeight="1" thickBot="1" x14ac:dyDescent="0.25">
      <c r="A29" s="152" t="s">
        <v>35</v>
      </c>
      <c r="B29" s="153"/>
      <c r="C29" s="153"/>
      <c r="D29" s="153"/>
      <c r="E29" s="153"/>
      <c r="F29" s="153"/>
      <c r="G29" s="154"/>
    </row>
    <row r="30" spans="1:7" ht="18" customHeight="1" thickBot="1" x14ac:dyDescent="0.25">
      <c r="A30" s="88" t="s">
        <v>4</v>
      </c>
      <c r="B30" s="89" t="s">
        <v>15</v>
      </c>
      <c r="C30" s="89" t="s">
        <v>29</v>
      </c>
      <c r="D30" s="89" t="s">
        <v>28</v>
      </c>
      <c r="E30" s="63" t="s">
        <v>25</v>
      </c>
      <c r="F30" s="148" t="s">
        <v>0</v>
      </c>
      <c r="G30" s="149"/>
    </row>
    <row r="31" spans="1:7" ht="18" customHeight="1" thickBot="1" x14ac:dyDescent="0.25">
      <c r="A31" s="90" t="s">
        <v>64</v>
      </c>
      <c r="B31" s="74">
        <v>12</v>
      </c>
      <c r="C31" s="73">
        <v>10</v>
      </c>
      <c r="D31" s="72">
        <v>5000000</v>
      </c>
      <c r="E31" s="20">
        <f>B31*(C31*(D31/1000))</f>
        <v>600000</v>
      </c>
      <c r="F31" s="150" t="s">
        <v>67</v>
      </c>
      <c r="G31" s="151"/>
    </row>
    <row r="32" spans="1:7" ht="18" customHeight="1" thickBot="1" x14ac:dyDescent="0.25">
      <c r="A32" s="64" t="s">
        <v>63</v>
      </c>
      <c r="B32" s="19">
        <v>12</v>
      </c>
      <c r="C32" s="34">
        <v>7</v>
      </c>
      <c r="D32" s="33">
        <v>12000000</v>
      </c>
      <c r="E32" s="20">
        <f t="shared" ref="E32:E42" si="2">B32*(C32*(D32/1000))</f>
        <v>1008000</v>
      </c>
      <c r="F32" s="127" t="s">
        <v>68</v>
      </c>
      <c r="G32" s="145"/>
    </row>
    <row r="33" spans="1:7" ht="18" customHeight="1" thickBot="1" x14ac:dyDescent="0.25">
      <c r="A33" s="64" t="s">
        <v>66</v>
      </c>
      <c r="B33" s="19">
        <v>1</v>
      </c>
      <c r="C33" s="34">
        <v>10</v>
      </c>
      <c r="D33" s="33">
        <v>2000000</v>
      </c>
      <c r="E33" s="20">
        <f t="shared" si="2"/>
        <v>20000</v>
      </c>
      <c r="F33" s="127" t="s">
        <v>69</v>
      </c>
      <c r="G33" s="145"/>
    </row>
    <row r="34" spans="1:7" ht="18" customHeight="1" thickBot="1" x14ac:dyDescent="0.25">
      <c r="A34" s="64" t="s">
        <v>70</v>
      </c>
      <c r="B34" s="19">
        <v>24</v>
      </c>
      <c r="C34" s="21">
        <v>7</v>
      </c>
      <c r="D34" s="33">
        <v>20000000</v>
      </c>
      <c r="E34" s="20">
        <f t="shared" si="2"/>
        <v>3360000</v>
      </c>
      <c r="F34" s="127" t="s">
        <v>76</v>
      </c>
      <c r="G34" s="145"/>
    </row>
    <row r="35" spans="1:7" ht="18" customHeight="1" thickBot="1" x14ac:dyDescent="0.25">
      <c r="A35" s="91" t="s">
        <v>71</v>
      </c>
      <c r="B35" s="19">
        <v>12</v>
      </c>
      <c r="C35" s="34">
        <v>3</v>
      </c>
      <c r="D35" s="33">
        <v>20000000</v>
      </c>
      <c r="E35" s="20">
        <f t="shared" si="2"/>
        <v>720000</v>
      </c>
      <c r="F35" s="127" t="s">
        <v>72</v>
      </c>
      <c r="G35" s="145"/>
    </row>
    <row r="36" spans="1:7" ht="18" customHeight="1" thickBot="1" x14ac:dyDescent="0.25">
      <c r="A36" s="64" t="s">
        <v>73</v>
      </c>
      <c r="B36" s="116">
        <v>6</v>
      </c>
      <c r="C36" s="117">
        <v>10</v>
      </c>
      <c r="D36" s="118">
        <v>5000000</v>
      </c>
      <c r="E36" s="119">
        <f t="shared" si="2"/>
        <v>300000</v>
      </c>
      <c r="F36" s="127" t="s">
        <v>74</v>
      </c>
      <c r="G36" s="128"/>
    </row>
    <row r="37" spans="1:7" ht="18" customHeight="1" thickBot="1" x14ac:dyDescent="0.25">
      <c r="A37" s="64" t="s">
        <v>77</v>
      </c>
      <c r="B37" s="116">
        <v>4</v>
      </c>
      <c r="C37" s="117">
        <v>10</v>
      </c>
      <c r="D37" s="118">
        <v>10000000</v>
      </c>
      <c r="E37" s="119">
        <f t="shared" si="2"/>
        <v>400000</v>
      </c>
      <c r="F37" s="127" t="s">
        <v>75</v>
      </c>
      <c r="G37" s="128"/>
    </row>
    <row r="38" spans="1:7" ht="18" customHeight="1" thickBot="1" x14ac:dyDescent="0.25">
      <c r="A38" s="64" t="s">
        <v>78</v>
      </c>
      <c r="B38" s="116">
        <v>3</v>
      </c>
      <c r="C38" s="117">
        <v>4</v>
      </c>
      <c r="D38" s="118">
        <v>4000000</v>
      </c>
      <c r="E38" s="119">
        <f t="shared" si="2"/>
        <v>48000</v>
      </c>
      <c r="F38" s="127" t="s">
        <v>79</v>
      </c>
      <c r="G38" s="128"/>
    </row>
    <row r="39" spans="1:7" ht="18" customHeight="1" thickBot="1" x14ac:dyDescent="0.25">
      <c r="A39" s="64" t="s">
        <v>81</v>
      </c>
      <c r="B39" s="116">
        <v>2</v>
      </c>
      <c r="C39" s="117">
        <v>8</v>
      </c>
      <c r="D39" s="118">
        <v>5000000</v>
      </c>
      <c r="E39" s="119">
        <f t="shared" si="2"/>
        <v>80000</v>
      </c>
      <c r="F39" s="127" t="s">
        <v>85</v>
      </c>
      <c r="G39" s="128"/>
    </row>
    <row r="40" spans="1:7" ht="18" customHeight="1" thickBot="1" x14ac:dyDescent="0.25">
      <c r="A40" s="64" t="s">
        <v>82</v>
      </c>
      <c r="B40" s="116">
        <v>9</v>
      </c>
      <c r="C40" s="117">
        <v>8</v>
      </c>
      <c r="D40" s="118">
        <v>5000000</v>
      </c>
      <c r="E40" s="119">
        <f t="shared" si="2"/>
        <v>360000</v>
      </c>
      <c r="F40" s="127" t="s">
        <v>86</v>
      </c>
      <c r="G40" s="128"/>
    </row>
    <row r="41" spans="1:7" ht="18" customHeight="1" thickBot="1" x14ac:dyDescent="0.25">
      <c r="A41" s="64" t="s">
        <v>80</v>
      </c>
      <c r="B41" s="116">
        <v>12</v>
      </c>
      <c r="C41" s="117">
        <v>8</v>
      </c>
      <c r="D41" s="118">
        <v>10000000</v>
      </c>
      <c r="E41" s="119">
        <f t="shared" si="2"/>
        <v>960000</v>
      </c>
      <c r="F41" s="127" t="s">
        <v>84</v>
      </c>
      <c r="G41" s="128"/>
    </row>
    <row r="42" spans="1:7" ht="18" customHeight="1" thickBot="1" x14ac:dyDescent="0.25">
      <c r="A42" s="95" t="s">
        <v>83</v>
      </c>
      <c r="B42" s="75">
        <v>24</v>
      </c>
      <c r="C42" s="76">
        <v>5</v>
      </c>
      <c r="D42" s="77">
        <v>5000000</v>
      </c>
      <c r="E42" s="78">
        <f t="shared" si="2"/>
        <v>600000</v>
      </c>
      <c r="F42" s="146" t="s">
        <v>87</v>
      </c>
      <c r="G42" s="147"/>
    </row>
    <row r="43" spans="1:7" ht="18" customHeight="1" x14ac:dyDescent="0.2">
      <c r="A43" s="82"/>
      <c r="B43" s="8"/>
      <c r="C43" s="10"/>
      <c r="D43" s="10"/>
      <c r="E43" s="11"/>
      <c r="F43" s="14"/>
      <c r="G43" s="92"/>
    </row>
    <row r="44" spans="1:7" ht="18" customHeight="1" thickBot="1" x14ac:dyDescent="0.25">
      <c r="A44" s="83" t="s">
        <v>6</v>
      </c>
      <c r="B44" s="93"/>
      <c r="C44" s="93"/>
      <c r="D44" s="93"/>
      <c r="E44" s="94">
        <f>SUM(E31:E42)</f>
        <v>8456000</v>
      </c>
      <c r="F44" s="138"/>
      <c r="G44" s="139"/>
    </row>
    <row r="45" spans="1:7" ht="18" customHeight="1" x14ac:dyDescent="0.2">
      <c r="A45" s="16"/>
      <c r="B45" s="17"/>
      <c r="C45" s="17"/>
      <c r="D45" s="17"/>
      <c r="E45" s="12"/>
      <c r="F45" s="18"/>
      <c r="G45" s="18"/>
    </row>
    <row r="46" spans="1:7" ht="18" customHeight="1" thickBot="1" x14ac:dyDescent="0.25">
      <c r="A46" s="16"/>
      <c r="B46" s="30"/>
      <c r="C46" s="31"/>
      <c r="D46" s="13"/>
      <c r="E46" s="32"/>
    </row>
    <row r="47" spans="1:7" ht="24" customHeight="1" thickBot="1" x14ac:dyDescent="0.25">
      <c r="A47" s="122" t="s">
        <v>39</v>
      </c>
      <c r="B47" s="123"/>
      <c r="C47" s="123"/>
      <c r="D47" s="123"/>
      <c r="E47" s="123"/>
      <c r="F47" s="124"/>
    </row>
    <row r="48" spans="1:7" ht="18" customHeight="1" thickBot="1" x14ac:dyDescent="0.25">
      <c r="A48" s="70" t="s">
        <v>4</v>
      </c>
      <c r="B48" s="70" t="s">
        <v>3</v>
      </c>
      <c r="C48" s="102" t="s">
        <v>36</v>
      </c>
      <c r="D48" s="70" t="s">
        <v>25</v>
      </c>
      <c r="E48" s="102" t="s">
        <v>8</v>
      </c>
      <c r="F48" s="101" t="s">
        <v>37</v>
      </c>
    </row>
    <row r="49" spans="1:6" ht="18" customHeight="1" thickBot="1" x14ac:dyDescent="0.25">
      <c r="A49" s="64" t="s">
        <v>9</v>
      </c>
      <c r="B49" s="106">
        <v>0.15</v>
      </c>
      <c r="C49" s="107">
        <v>19227</v>
      </c>
      <c r="D49" s="108">
        <f t="shared" ref="D49:D58" si="3">D$60*B49</f>
        <v>8456481.75</v>
      </c>
      <c r="E49" s="109">
        <f t="shared" ref="E49:E58" si="4">D49/C49</f>
        <v>439.82325635824623</v>
      </c>
      <c r="F49" s="110"/>
    </row>
    <row r="50" spans="1:6" ht="18" customHeight="1" thickBot="1" x14ac:dyDescent="0.25">
      <c r="A50" s="64" t="s">
        <v>1</v>
      </c>
      <c r="B50" s="106">
        <v>0.1</v>
      </c>
      <c r="C50" s="107">
        <v>33103</v>
      </c>
      <c r="D50" s="108">
        <f t="shared" si="3"/>
        <v>5637654.5</v>
      </c>
      <c r="E50" s="109">
        <f t="shared" si="4"/>
        <v>170.3064525873788</v>
      </c>
      <c r="F50" s="110"/>
    </row>
    <row r="51" spans="1:6" ht="18" customHeight="1" thickBot="1" x14ac:dyDescent="0.25">
      <c r="A51" s="64" t="s">
        <v>10</v>
      </c>
      <c r="B51" s="106">
        <v>0.2</v>
      </c>
      <c r="C51" s="107">
        <v>24776</v>
      </c>
      <c r="D51" s="108">
        <f t="shared" si="3"/>
        <v>11275309</v>
      </c>
      <c r="E51" s="109">
        <f t="shared" si="4"/>
        <v>455.08996609622216</v>
      </c>
      <c r="F51" s="110"/>
    </row>
    <row r="52" spans="1:6" ht="18" customHeight="1" thickBot="1" x14ac:dyDescent="0.25">
      <c r="A52" s="64" t="s">
        <v>11</v>
      </c>
      <c r="B52" s="106">
        <v>0.05</v>
      </c>
      <c r="C52" s="107">
        <v>2913</v>
      </c>
      <c r="D52" s="108">
        <f t="shared" si="3"/>
        <v>2818827.25</v>
      </c>
      <c r="E52" s="109">
        <f>D52/C52</f>
        <v>967.67155853072438</v>
      </c>
      <c r="F52" s="110"/>
    </row>
    <row r="53" spans="1:6" ht="18" customHeight="1" thickBot="1" x14ac:dyDescent="0.25">
      <c r="A53" s="64" t="s">
        <v>12</v>
      </c>
      <c r="B53" s="106">
        <v>0.05</v>
      </c>
      <c r="C53" s="107">
        <v>2913</v>
      </c>
      <c r="D53" s="108">
        <f t="shared" si="3"/>
        <v>2818827.25</v>
      </c>
      <c r="E53" s="109">
        <f t="shared" si="4"/>
        <v>967.67155853072438</v>
      </c>
      <c r="F53" s="110"/>
    </row>
    <row r="54" spans="1:6" ht="18" customHeight="1" thickBot="1" x14ac:dyDescent="0.25">
      <c r="A54" s="64" t="s">
        <v>13</v>
      </c>
      <c r="B54" s="106">
        <v>0.25</v>
      </c>
      <c r="C54" s="107">
        <v>12324</v>
      </c>
      <c r="D54" s="108">
        <f t="shared" si="3"/>
        <v>14094136.25</v>
      </c>
      <c r="E54" s="109">
        <f t="shared" si="4"/>
        <v>1143.6332562479715</v>
      </c>
      <c r="F54" s="110"/>
    </row>
    <row r="55" spans="1:6" ht="18" customHeight="1" thickBot="1" x14ac:dyDescent="0.25">
      <c r="A55" s="64" t="s">
        <v>2</v>
      </c>
      <c r="B55" s="106">
        <v>0.1</v>
      </c>
      <c r="C55" s="107">
        <v>32066</v>
      </c>
      <c r="D55" s="108">
        <f t="shared" si="3"/>
        <v>5637654.5</v>
      </c>
      <c r="E55" s="109">
        <f t="shared" si="4"/>
        <v>175.81408657144638</v>
      </c>
      <c r="F55" s="110"/>
    </row>
    <row r="56" spans="1:6" ht="18" customHeight="1" thickBot="1" x14ac:dyDescent="0.25">
      <c r="A56" s="64" t="s">
        <v>14</v>
      </c>
      <c r="B56" s="106">
        <v>0.1</v>
      </c>
      <c r="C56" s="107">
        <v>14688</v>
      </c>
      <c r="D56" s="108">
        <f t="shared" si="3"/>
        <v>5637654.5</v>
      </c>
      <c r="E56" s="109">
        <f t="shared" si="4"/>
        <v>383.8272399237473</v>
      </c>
      <c r="F56" s="110"/>
    </row>
    <row r="57" spans="1:6" ht="18" customHeight="1" thickBot="1" x14ac:dyDescent="0.25">
      <c r="A57" s="64" t="s">
        <v>16</v>
      </c>
      <c r="B57" s="106">
        <v>0</v>
      </c>
      <c r="C57" s="107">
        <v>28618</v>
      </c>
      <c r="D57" s="108">
        <f t="shared" si="3"/>
        <v>0</v>
      </c>
      <c r="E57" s="109">
        <f t="shared" si="4"/>
        <v>0</v>
      </c>
      <c r="F57" s="110"/>
    </row>
    <row r="58" spans="1:6" ht="18" customHeight="1" thickBot="1" x14ac:dyDescent="0.25">
      <c r="A58" s="64" t="s">
        <v>17</v>
      </c>
      <c r="B58" s="106">
        <v>0</v>
      </c>
      <c r="C58" s="107">
        <v>21240</v>
      </c>
      <c r="D58" s="108">
        <f t="shared" si="3"/>
        <v>0</v>
      </c>
      <c r="E58" s="109">
        <f t="shared" si="4"/>
        <v>0</v>
      </c>
      <c r="F58" s="110"/>
    </row>
    <row r="59" spans="1:6" ht="18" customHeight="1" thickBot="1" x14ac:dyDescent="0.25">
      <c r="A59" s="98"/>
      <c r="B59" s="104" t="s">
        <v>18</v>
      </c>
      <c r="C59" s="120">
        <f>SUM(B49:B58)</f>
        <v>1</v>
      </c>
      <c r="D59" s="13"/>
      <c r="E59" s="105">
        <f>SUM(E49:E58)</f>
        <v>4703.837374846461</v>
      </c>
      <c r="F59" s="114" t="s">
        <v>38</v>
      </c>
    </row>
    <row r="60" spans="1:6" ht="18" customHeight="1" thickBot="1" x14ac:dyDescent="0.25">
      <c r="A60" s="83" t="s">
        <v>6</v>
      </c>
      <c r="B60" s="84"/>
      <c r="C60" s="85"/>
      <c r="D60" s="86">
        <f>E3</f>
        <v>56376545</v>
      </c>
      <c r="E60" s="103"/>
      <c r="F60" s="87"/>
    </row>
    <row r="61" spans="1:6" ht="18" customHeight="1" x14ac:dyDescent="0.2">
      <c r="A61" s="16"/>
      <c r="B61" s="30"/>
      <c r="C61" s="31"/>
      <c r="D61" s="13"/>
      <c r="E61" s="32"/>
    </row>
    <row r="62" spans="1:6" ht="18" customHeight="1" x14ac:dyDescent="0.2">
      <c r="A62" s="2"/>
      <c r="B62" s="3"/>
      <c r="C62" s="3"/>
      <c r="D62" s="3"/>
      <c r="E62" s="1"/>
      <c r="F62" s="1"/>
    </row>
    <row r="63" spans="1:6" ht="18" customHeight="1" x14ac:dyDescent="0.2">
      <c r="A63" s="24" t="s">
        <v>21</v>
      </c>
      <c r="B63" s="26" t="s">
        <v>25</v>
      </c>
      <c r="C63" s="27" t="s">
        <v>26</v>
      </c>
      <c r="D63" s="2"/>
      <c r="E63" s="1"/>
      <c r="F63" s="1"/>
    </row>
    <row r="64" spans="1:6" ht="18" customHeight="1" x14ac:dyDescent="0.2">
      <c r="A64" s="36" t="s">
        <v>22</v>
      </c>
      <c r="B64" s="37">
        <f>D13</f>
        <v>5910455</v>
      </c>
      <c r="C64" s="38">
        <f t="shared" ref="C64:C76" si="5">B64/B$78</f>
        <v>7.880606666666666E-2</v>
      </c>
    </row>
    <row r="65" spans="1:3" ht="18" customHeight="1" x14ac:dyDescent="0.2">
      <c r="A65" s="39" t="s">
        <v>31</v>
      </c>
      <c r="B65" s="40">
        <f>D26</f>
        <v>4257000</v>
      </c>
      <c r="C65" s="41">
        <f t="shared" si="5"/>
        <v>5.6759999999999998E-2</v>
      </c>
    </row>
    <row r="66" spans="1:3" ht="18" customHeight="1" x14ac:dyDescent="0.2">
      <c r="A66" s="79" t="s">
        <v>32</v>
      </c>
      <c r="B66" s="80">
        <f>E44</f>
        <v>8456000</v>
      </c>
      <c r="C66" s="81">
        <f t="shared" si="5"/>
        <v>0.11274666666666666</v>
      </c>
    </row>
    <row r="67" spans="1:3" ht="18" customHeight="1" x14ac:dyDescent="0.2">
      <c r="A67" s="43" t="str">
        <f t="shared" ref="A67:A69" si="6">A49</f>
        <v>Cable Television Primetime</v>
      </c>
      <c r="B67" s="44">
        <f t="shared" ref="B67:B69" si="7">D49</f>
        <v>8456481.75</v>
      </c>
      <c r="C67" s="45">
        <f t="shared" si="5"/>
        <v>0.11275309</v>
      </c>
    </row>
    <row r="68" spans="1:3" ht="18" customHeight="1" x14ac:dyDescent="0.2">
      <c r="A68" s="43" t="str">
        <f t="shared" si="6"/>
        <v>Network Television Primetime</v>
      </c>
      <c r="B68" s="44">
        <f t="shared" si="7"/>
        <v>5637654.5</v>
      </c>
      <c r="C68" s="45">
        <f t="shared" si="5"/>
        <v>7.5168726666666671E-2</v>
      </c>
    </row>
    <row r="69" spans="1:3" ht="18" customHeight="1" x14ac:dyDescent="0.2">
      <c r="A69" s="43" t="str">
        <f t="shared" si="6"/>
        <v>Network Television Late Night</v>
      </c>
      <c r="B69" s="44">
        <f t="shared" si="7"/>
        <v>11275309</v>
      </c>
      <c r="C69" s="45">
        <f t="shared" si="5"/>
        <v>0.15033745333333334</v>
      </c>
    </row>
    <row r="70" spans="1:3" s="49" customFormat="1" ht="18" customHeight="1" x14ac:dyDescent="0.2">
      <c r="A70" s="43" t="str">
        <f>A54</f>
        <v>Spot Cable Television Primetime</v>
      </c>
      <c r="B70" s="44">
        <f>D54</f>
        <v>14094136.25</v>
      </c>
      <c r="C70" s="45">
        <f t="shared" si="5"/>
        <v>0.18792181666666666</v>
      </c>
    </row>
    <row r="71" spans="1:3" s="49" customFormat="1" ht="18" customHeight="1" x14ac:dyDescent="0.2">
      <c r="A71" s="43" t="str">
        <f>A55</f>
        <v>Spot Television Primetime</v>
      </c>
      <c r="B71" s="44">
        <f>D55</f>
        <v>5637654.5</v>
      </c>
      <c r="C71" s="45">
        <f t="shared" si="5"/>
        <v>7.5168726666666671E-2</v>
      </c>
    </row>
    <row r="72" spans="1:3" s="49" customFormat="1" ht="18" customHeight="1" x14ac:dyDescent="0.2">
      <c r="A72" s="43" t="str">
        <f>A56</f>
        <v>Spot Television Late Night</v>
      </c>
      <c r="B72" s="44">
        <f>D56</f>
        <v>5637654.5</v>
      </c>
      <c r="C72" s="45">
        <f t="shared" si="5"/>
        <v>7.5168726666666671E-2</v>
      </c>
    </row>
    <row r="73" spans="1:3" ht="18" customHeight="1" x14ac:dyDescent="0.2">
      <c r="A73" s="46" t="str">
        <f>A52</f>
        <v>National Radio Morning Drive</v>
      </c>
      <c r="B73" s="47">
        <f>D52</f>
        <v>2818827.25</v>
      </c>
      <c r="C73" s="48">
        <f t="shared" si="5"/>
        <v>3.7584363333333336E-2</v>
      </c>
    </row>
    <row r="74" spans="1:3" ht="18" customHeight="1" x14ac:dyDescent="0.2">
      <c r="A74" s="46" t="str">
        <f>A53</f>
        <v>National Radio Evening Drive</v>
      </c>
      <c r="B74" s="47">
        <f>D53</f>
        <v>2818827.25</v>
      </c>
      <c r="C74" s="48">
        <f t="shared" si="5"/>
        <v>3.7584363333333336E-2</v>
      </c>
    </row>
    <row r="75" spans="1:3" ht="18" customHeight="1" x14ac:dyDescent="0.2">
      <c r="A75" s="50" t="str">
        <f>A57</f>
        <v>National Men's Magazines</v>
      </c>
      <c r="B75" s="51">
        <f>D57</f>
        <v>0</v>
      </c>
      <c r="C75" s="52">
        <f t="shared" si="5"/>
        <v>0</v>
      </c>
    </row>
    <row r="76" spans="1:3" ht="18" customHeight="1" x14ac:dyDescent="0.2">
      <c r="A76" s="50" t="str">
        <f>A58</f>
        <v>National Women's Magazines</v>
      </c>
      <c r="B76" s="51">
        <f>D58</f>
        <v>0</v>
      </c>
      <c r="C76" s="52">
        <f t="shared" si="5"/>
        <v>0</v>
      </c>
    </row>
    <row r="77" spans="1:3" ht="18" customHeight="1" x14ac:dyDescent="0.2">
      <c r="A77" s="23"/>
      <c r="B77" s="25"/>
    </row>
    <row r="78" spans="1:3" ht="18" customHeight="1" x14ac:dyDescent="0.2">
      <c r="A78" s="42" t="s">
        <v>24</v>
      </c>
      <c r="B78" s="35">
        <f>SUM(B64:B76)</f>
        <v>75000000</v>
      </c>
      <c r="C78" s="121">
        <f>SUM(C64:C76)</f>
        <v>1</v>
      </c>
    </row>
    <row r="79" spans="1:3" ht="18" customHeight="1" x14ac:dyDescent="0.2">
      <c r="A79" s="23"/>
    </row>
    <row r="80" spans="1:3" ht="18" customHeight="1" x14ac:dyDescent="0.2">
      <c r="A80" s="23"/>
    </row>
    <row r="81" spans="1:1" ht="18" customHeight="1" x14ac:dyDescent="0.2">
      <c r="A81" s="23"/>
    </row>
    <row r="82" spans="1:1" ht="18" customHeight="1" x14ac:dyDescent="0.2">
      <c r="A82" s="23"/>
    </row>
    <row r="83" spans="1:1" ht="18" customHeight="1" x14ac:dyDescent="0.2">
      <c r="A83" s="23"/>
    </row>
    <row r="84" spans="1:1" ht="18" customHeight="1" x14ac:dyDescent="0.2">
      <c r="A84" s="23"/>
    </row>
    <row r="85" spans="1:1" ht="18" customHeight="1" x14ac:dyDescent="0.2">
      <c r="A85" s="23"/>
    </row>
  </sheetData>
  <mergeCells count="35">
    <mergeCell ref="E10:F10"/>
    <mergeCell ref="E23:F23"/>
    <mergeCell ref="F36:G36"/>
    <mergeCell ref="F37:G37"/>
    <mergeCell ref="F38:G38"/>
    <mergeCell ref="E19:F19"/>
    <mergeCell ref="E20:F20"/>
    <mergeCell ref="E21:F21"/>
    <mergeCell ref="A29:G29"/>
    <mergeCell ref="F44:G44"/>
    <mergeCell ref="F35:G35"/>
    <mergeCell ref="F30:G30"/>
    <mergeCell ref="F31:G31"/>
    <mergeCell ref="F32:G32"/>
    <mergeCell ref="F39:G39"/>
    <mergeCell ref="F40:G40"/>
    <mergeCell ref="F41:G41"/>
    <mergeCell ref="F33:G33"/>
    <mergeCell ref="F34:G34"/>
    <mergeCell ref="A47:F47"/>
    <mergeCell ref="E12:F12"/>
    <mergeCell ref="E22:F22"/>
    <mergeCell ref="E24:F24"/>
    <mergeCell ref="A1:H1"/>
    <mergeCell ref="A5:F5"/>
    <mergeCell ref="A16:F16"/>
    <mergeCell ref="E6:F6"/>
    <mergeCell ref="E13:F13"/>
    <mergeCell ref="E7:F7"/>
    <mergeCell ref="E8:F8"/>
    <mergeCell ref="E9:F9"/>
    <mergeCell ref="E11:F11"/>
    <mergeCell ref="E17:F17"/>
    <mergeCell ref="E18:F18"/>
    <mergeCell ref="F42:G42"/>
  </mergeCells>
  <phoneticPr fontId="3" type="noConversion"/>
  <pageMargins left="0.75" right="0.75" top="1" bottom="1" header="0.5" footer="0.5"/>
  <pageSetup orientation="portrait" horizontalDpi="4294967292" verticalDpi="4294967292" r:id="rId1"/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Wisconsin-Madison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 Ming Wang</dc:creator>
  <cp:lastModifiedBy>jlukito</cp:lastModifiedBy>
  <cp:lastPrinted>2010-03-23T15:27:55Z</cp:lastPrinted>
  <dcterms:created xsi:type="dcterms:W3CDTF">2010-03-23T08:57:44Z</dcterms:created>
  <dcterms:modified xsi:type="dcterms:W3CDTF">2018-01-12T21:58:17Z</dcterms:modified>
</cp:coreProperties>
</file>